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525" activeTab="0"/>
  </bookViews>
  <sheets>
    <sheet name="2023-2024" sheetId="1" r:id="rId1"/>
    <sheet name="2023-2024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<sst xmlns="http://schemas.openxmlformats.org/spreadsheetml/2006/main" count="102" uniqueCount="22">
  <si>
    <t>руб.коп.</t>
  </si>
  <si>
    <t>Район</t>
  </si>
  <si>
    <t>Затеиха</t>
  </si>
  <si>
    <t>И-Высоково</t>
  </si>
  <si>
    <t>Мортки</t>
  </si>
  <si>
    <t>Сеготь</t>
  </si>
  <si>
    <t>Итого</t>
  </si>
  <si>
    <t xml:space="preserve">город </t>
  </si>
  <si>
    <t>протяженность (км)</t>
  </si>
  <si>
    <t>39,2+4,9=44,1</t>
  </si>
  <si>
    <t>37,8+20,4=58,2</t>
  </si>
  <si>
    <t>протяженность (км) по статотчету 3-ДГ, ВСЕГО, в т.ч.</t>
  </si>
  <si>
    <t>поселения</t>
  </si>
  <si>
    <t>район</t>
  </si>
  <si>
    <t>норматив на содержание 1 км дорог в год (тыс.руб)</t>
  </si>
  <si>
    <t>ДОРОЖНЫЙ ФОНД -2023</t>
  </si>
  <si>
    <t>ДОРОЖНЫЙ ФОНД -2024</t>
  </si>
  <si>
    <t>акцизы на 2023 г</t>
  </si>
  <si>
    <t>акцизы на 2024 г</t>
  </si>
  <si>
    <t>ДОРОЖНЫЙ ФОНД -2025</t>
  </si>
  <si>
    <t>акцизы на 2025 г</t>
  </si>
  <si>
    <t>Распределение иных межбюджетных трансфертов сельским поселением на осуществление части полномочий по дорожной деятельности  в 2023-2025 гг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</si>
</sst>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(* #,##0.00000_);_(* \(#,##0.00000\);_(* &quot;-&quot;??_);_(@_)"/>
    <numFmt numFmtId="174" formatCode="#,##0.000"/>
    <numFmt numFmtId="175" formatCode="#,##0.0000"/>
    <numFmt numFmtId="176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173" fontId="2" fillId="0" borderId="10" xfId="58" applyNumberFormat="1" applyFont="1" applyBorder="1" applyAlignment="1">
      <alignment/>
    </xf>
    <xf numFmtId="173" fontId="2" fillId="0" borderId="10" xfId="58" applyNumberFormat="1" applyFont="1" applyBorder="1" applyAlignment="1">
      <alignment horizontal="center"/>
    </xf>
    <xf numFmtId="172" fontId="4" fillId="0" borderId="10" xfId="58" applyNumberFormat="1" applyFont="1" applyBorder="1" applyAlignment="1">
      <alignment horizontal="center"/>
    </xf>
    <xf numFmtId="173" fontId="2" fillId="0" borderId="0" xfId="58" applyNumberFormat="1" applyFont="1" applyAlignment="1">
      <alignment/>
    </xf>
    <xf numFmtId="172" fontId="6" fillId="24" borderId="10" xfId="58" applyFont="1" applyFill="1" applyBorder="1" applyAlignment="1">
      <alignment horizontal="center"/>
    </xf>
    <xf numFmtId="9" fontId="5" fillId="24" borderId="0" xfId="0" applyNumberFormat="1" applyFont="1" applyFill="1" applyAlignment="1">
      <alignment/>
    </xf>
    <xf numFmtId="174" fontId="4" fillId="0" borderId="10" xfId="58" applyNumberFormat="1" applyFont="1" applyBorder="1" applyAlignment="1">
      <alignment horizontal="center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4" fontId="4" fillId="25" borderId="10" xfId="0" applyNumberFormat="1" applyFont="1" applyFill="1" applyBorder="1" applyAlignment="1">
      <alignment horizontal="center"/>
    </xf>
    <xf numFmtId="175" fontId="4" fillId="0" borderId="10" xfId="58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5">
      <selection activeCell="M3" sqref="M3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7.28125" style="0" customWidth="1"/>
    <col min="4" max="4" width="16.7109375" style="0" customWidth="1"/>
    <col min="5" max="5" width="16.140625" style="0" customWidth="1"/>
    <col min="6" max="6" width="17.140625" style="0" customWidth="1"/>
    <col min="7" max="7" width="17.7109375" style="0" customWidth="1"/>
  </cols>
  <sheetData>
    <row r="1" spans="3:6" s="1" customFormat="1" ht="56.25" customHeight="1">
      <c r="C1" s="33" t="s">
        <v>21</v>
      </c>
      <c r="D1" s="33"/>
      <c r="E1" s="33"/>
      <c r="F1" s="33"/>
    </row>
    <row r="2" s="1" customFormat="1" ht="22.5" customHeight="1">
      <c r="G2" s="2" t="s">
        <v>0</v>
      </c>
    </row>
    <row r="3" spans="1:12" s="1" customFormat="1" ht="15.75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4" t="s">
        <v>6</v>
      </c>
      <c r="H3" t="s">
        <v>7</v>
      </c>
      <c r="I3"/>
      <c r="J3"/>
      <c r="K3"/>
      <c r="L3"/>
    </row>
    <row r="4" spans="1:12" s="1" customFormat="1" ht="32.25" customHeight="1" hidden="1">
      <c r="A4" s="3" t="s">
        <v>8</v>
      </c>
      <c r="B4" s="3"/>
      <c r="C4" s="4" t="s">
        <v>9</v>
      </c>
      <c r="D4" s="7"/>
      <c r="E4" s="8" t="s">
        <v>10</v>
      </c>
      <c r="F4" s="9"/>
      <c r="G4" s="4">
        <f>44.8+104.328+58.2+68.52</f>
        <v>275.84799999999996</v>
      </c>
      <c r="H4">
        <v>55.6</v>
      </c>
      <c r="I4">
        <f>G4+H4</f>
        <v>331.448</v>
      </c>
      <c r="J4"/>
      <c r="K4"/>
      <c r="L4"/>
    </row>
    <row r="7" spans="1:12" s="1" customFormat="1" ht="44.25" customHeight="1">
      <c r="A7" s="10" t="s">
        <v>11</v>
      </c>
      <c r="B7" s="4"/>
      <c r="C7" s="11">
        <f aca="true" t="shared" si="0" ref="C7:H7">C8+C9</f>
        <v>46.4</v>
      </c>
      <c r="D7" s="12">
        <f t="shared" si="0"/>
        <v>110.6</v>
      </c>
      <c r="E7" s="12">
        <f t="shared" si="0"/>
        <v>85.1</v>
      </c>
      <c r="F7" s="12">
        <f t="shared" si="0"/>
        <v>87.3</v>
      </c>
      <c r="G7" s="12">
        <f t="shared" si="0"/>
        <v>329.40000000000003</v>
      </c>
      <c r="H7">
        <f t="shared" si="0"/>
        <v>56.5</v>
      </c>
      <c r="I7">
        <f>G7+H7</f>
        <v>385.90000000000003</v>
      </c>
      <c r="J7"/>
      <c r="K7"/>
      <c r="L7"/>
    </row>
    <row r="8" spans="1:8" s="1" customFormat="1" ht="15.75">
      <c r="A8" s="3" t="s">
        <v>12</v>
      </c>
      <c r="B8" s="3"/>
      <c r="C8" s="13">
        <v>40.3</v>
      </c>
      <c r="D8" s="13">
        <v>66.7</v>
      </c>
      <c r="E8" s="13">
        <v>37.8</v>
      </c>
      <c r="F8" s="13">
        <v>41.8</v>
      </c>
      <c r="G8" s="13">
        <f>SUM(C8:F8)</f>
        <v>186.60000000000002</v>
      </c>
      <c r="H8" s="1">
        <v>56.1</v>
      </c>
    </row>
    <row r="9" spans="1:8" s="1" customFormat="1" ht="15.75">
      <c r="A9" s="3" t="s">
        <v>13</v>
      </c>
      <c r="B9" s="3"/>
      <c r="C9" s="13">
        <v>6.1</v>
      </c>
      <c r="D9" s="13">
        <v>43.9</v>
      </c>
      <c r="E9" s="13">
        <v>47.3</v>
      </c>
      <c r="F9" s="13">
        <v>45.5</v>
      </c>
      <c r="G9" s="13">
        <f>SUM(C9:F9)</f>
        <v>142.8</v>
      </c>
      <c r="H9" s="1">
        <v>0.4</v>
      </c>
    </row>
    <row r="10" spans="1:7" ht="12.75">
      <c r="A10" s="14"/>
      <c r="B10" s="14"/>
      <c r="C10" s="14"/>
      <c r="D10" s="14"/>
      <c r="E10" s="14"/>
      <c r="F10" s="14"/>
      <c r="G10" s="14"/>
    </row>
    <row r="11" spans="1:8" s="17" customFormat="1" ht="15.75">
      <c r="A11" s="15" t="s">
        <v>17</v>
      </c>
      <c r="B11" s="16"/>
      <c r="C11" s="16"/>
      <c r="D11" s="16"/>
      <c r="E11" s="16"/>
      <c r="F11" s="16"/>
      <c r="G11" s="24">
        <f>11572570*H11</f>
        <v>9258056</v>
      </c>
      <c r="H11" s="25">
        <v>0.8</v>
      </c>
    </row>
    <row r="12" spans="1:7" ht="12.75">
      <c r="A12" s="14"/>
      <c r="B12" s="18"/>
      <c r="C12" s="18"/>
      <c r="D12" s="18"/>
      <c r="E12" s="18"/>
      <c r="F12" s="18"/>
      <c r="G12" s="18"/>
    </row>
    <row r="13" spans="1:7" s="1" customFormat="1" ht="15.75">
      <c r="A13" s="3" t="s">
        <v>14</v>
      </c>
      <c r="B13" s="13"/>
      <c r="C13" s="13"/>
      <c r="D13" s="13"/>
      <c r="E13" s="13"/>
      <c r="F13" s="13"/>
      <c r="G13" s="19">
        <f>G11/G7</f>
        <v>28105.81663630844</v>
      </c>
    </row>
    <row r="14" spans="1:7" s="1" customFormat="1" ht="15.75">
      <c r="A14" s="3"/>
      <c r="B14" s="13"/>
      <c r="C14" s="13"/>
      <c r="D14" s="13"/>
      <c r="E14" s="13"/>
      <c r="F14" s="13"/>
      <c r="G14" s="4"/>
    </row>
    <row r="15" spans="1:7" s="23" customFormat="1" ht="15" customHeight="1">
      <c r="A15" s="20"/>
      <c r="B15" s="21">
        <f>B7*G13</f>
        <v>0</v>
      </c>
      <c r="C15" s="26">
        <f>G13*C7</f>
        <v>1304109.8919247114</v>
      </c>
      <c r="D15" s="26">
        <f>G13*D7</f>
        <v>3108503.3199757133</v>
      </c>
      <c r="E15" s="26">
        <f>G13*E7</f>
        <v>2391804.995749848</v>
      </c>
      <c r="F15" s="26">
        <f>G13*F7</f>
        <v>2453637.7923497264</v>
      </c>
      <c r="G15" s="22">
        <f>B15+C15++D15+E15+F15</f>
        <v>9258055.999999998</v>
      </c>
    </row>
    <row r="16" spans="1:7" ht="18.75" customHeight="1" hidden="1">
      <c r="A16" s="27"/>
      <c r="B16" s="28"/>
      <c r="C16" s="29">
        <f>C15</f>
        <v>1304109.8919247114</v>
      </c>
      <c r="D16" s="29">
        <v>2827245.43</v>
      </c>
      <c r="E16" s="29">
        <v>1575218.39</v>
      </c>
      <c r="F16" s="29">
        <v>1846807.77</v>
      </c>
      <c r="G16" s="29">
        <f>SUM(C16:F16)</f>
        <v>7553381.481924711</v>
      </c>
    </row>
    <row r="19" spans="3:6" s="1" customFormat="1" ht="18.75">
      <c r="C19" s="32" t="s">
        <v>16</v>
      </c>
      <c r="D19" s="32"/>
      <c r="E19" s="32"/>
      <c r="F19" s="32"/>
    </row>
    <row r="20" s="1" customFormat="1" ht="22.5" customHeight="1">
      <c r="G20" s="2" t="s">
        <v>0</v>
      </c>
    </row>
    <row r="21" spans="1:12" s="1" customFormat="1" ht="15.75">
      <c r="A21" s="3"/>
      <c r="B21" s="4" t="s">
        <v>1</v>
      </c>
      <c r="C21" s="4" t="s">
        <v>2</v>
      </c>
      <c r="D21" s="4" t="s">
        <v>3</v>
      </c>
      <c r="E21" s="5" t="s">
        <v>4</v>
      </c>
      <c r="F21" s="6" t="s">
        <v>5</v>
      </c>
      <c r="G21" s="4" t="s">
        <v>6</v>
      </c>
      <c r="H21" t="s">
        <v>7</v>
      </c>
      <c r="I21"/>
      <c r="J21"/>
      <c r="K21"/>
      <c r="L21"/>
    </row>
    <row r="22" spans="1:12" s="1" customFormat="1" ht="32.25" customHeight="1" hidden="1">
      <c r="A22" s="3" t="s">
        <v>8</v>
      </c>
      <c r="B22" s="3"/>
      <c r="C22" s="4" t="s">
        <v>9</v>
      </c>
      <c r="D22" s="7"/>
      <c r="E22" s="8" t="s">
        <v>10</v>
      </c>
      <c r="F22" s="9"/>
      <c r="G22" s="4">
        <f>44.8+104.328+58.2+68.52</f>
        <v>275.84799999999996</v>
      </c>
      <c r="H22">
        <v>55.6</v>
      </c>
      <c r="I22">
        <f>G22+H22</f>
        <v>331.448</v>
      </c>
      <c r="J22"/>
      <c r="K22"/>
      <c r="L22"/>
    </row>
    <row r="25" spans="1:12" s="1" customFormat="1" ht="44.25" customHeight="1">
      <c r="A25" s="10" t="s">
        <v>11</v>
      </c>
      <c r="B25" s="4"/>
      <c r="C25" s="11">
        <f aca="true" t="shared" si="1" ref="C25:H25">C26+C27</f>
        <v>46.4</v>
      </c>
      <c r="D25" s="12">
        <f t="shared" si="1"/>
        <v>110.6</v>
      </c>
      <c r="E25" s="12">
        <f t="shared" si="1"/>
        <v>85.1</v>
      </c>
      <c r="F25" s="12">
        <f t="shared" si="1"/>
        <v>87.3</v>
      </c>
      <c r="G25" s="12">
        <f t="shared" si="1"/>
        <v>329.40000000000003</v>
      </c>
      <c r="H25">
        <f t="shared" si="1"/>
        <v>56.5</v>
      </c>
      <c r="I25">
        <f>G25+H25</f>
        <v>385.90000000000003</v>
      </c>
      <c r="J25"/>
      <c r="K25"/>
      <c r="L25"/>
    </row>
    <row r="26" spans="1:8" s="1" customFormat="1" ht="15.75">
      <c r="A26" s="3" t="s">
        <v>12</v>
      </c>
      <c r="B26" s="3"/>
      <c r="C26" s="13">
        <v>40.3</v>
      </c>
      <c r="D26" s="13">
        <v>66.7</v>
      </c>
      <c r="E26" s="13">
        <v>37.8</v>
      </c>
      <c r="F26" s="13">
        <v>41.8</v>
      </c>
      <c r="G26" s="13">
        <f>SUM(C26:F26)</f>
        <v>186.60000000000002</v>
      </c>
      <c r="H26" s="1">
        <v>56.1</v>
      </c>
    </row>
    <row r="27" spans="1:8" s="1" customFormat="1" ht="15.75">
      <c r="A27" s="3" t="s">
        <v>13</v>
      </c>
      <c r="B27" s="3"/>
      <c r="C27" s="13">
        <v>6.1</v>
      </c>
      <c r="D27" s="13">
        <v>43.9</v>
      </c>
      <c r="E27" s="13">
        <v>47.3</v>
      </c>
      <c r="F27" s="13">
        <v>45.5</v>
      </c>
      <c r="G27" s="13">
        <f>SUM(C27:F27)</f>
        <v>142.8</v>
      </c>
      <c r="H27" s="1">
        <v>0.4</v>
      </c>
    </row>
    <row r="28" spans="1:7" ht="12.75">
      <c r="A28" s="14"/>
      <c r="B28" s="14"/>
      <c r="C28" s="14"/>
      <c r="D28" s="14"/>
      <c r="E28" s="14"/>
      <c r="F28" s="14"/>
      <c r="G28" s="14"/>
    </row>
    <row r="29" spans="1:8" s="17" customFormat="1" ht="15.75">
      <c r="A29" s="15" t="s">
        <v>18</v>
      </c>
      <c r="B29" s="16"/>
      <c r="C29" s="16"/>
      <c r="D29" s="16"/>
      <c r="E29" s="16"/>
      <c r="F29" s="16"/>
      <c r="G29" s="24">
        <f>12152410*H29</f>
        <v>9721928</v>
      </c>
      <c r="H29" s="25">
        <v>0.8</v>
      </c>
    </row>
    <row r="30" spans="1:7" ht="12.75">
      <c r="A30" s="14"/>
      <c r="B30" s="18"/>
      <c r="C30" s="18"/>
      <c r="D30" s="18"/>
      <c r="E30" s="18"/>
      <c r="F30" s="18"/>
      <c r="G30" s="18"/>
    </row>
    <row r="31" spans="1:7" s="1" customFormat="1" ht="15.75">
      <c r="A31" s="3" t="s">
        <v>14</v>
      </c>
      <c r="B31" s="13"/>
      <c r="C31" s="13"/>
      <c r="D31" s="13"/>
      <c r="E31" s="13"/>
      <c r="F31" s="13"/>
      <c r="G31" s="19">
        <f>G29/G25</f>
        <v>29514.049787492408</v>
      </c>
    </row>
    <row r="32" spans="1:7" s="1" customFormat="1" ht="15.75">
      <c r="A32" s="3"/>
      <c r="B32" s="13"/>
      <c r="C32" s="13"/>
      <c r="D32" s="13"/>
      <c r="E32" s="13"/>
      <c r="F32" s="13"/>
      <c r="G32" s="4"/>
    </row>
    <row r="33" spans="1:7" s="23" customFormat="1" ht="15" customHeight="1">
      <c r="A33" s="20"/>
      <c r="B33" s="21">
        <f>B25*G31</f>
        <v>0</v>
      </c>
      <c r="C33" s="30">
        <f>G31*C25</f>
        <v>1369451.9101396478</v>
      </c>
      <c r="D33" s="30">
        <f>G31*D25-0.01</f>
        <v>3264253.8964966605</v>
      </c>
      <c r="E33" s="30">
        <f>G31*E25</f>
        <v>2511645.6369156037</v>
      </c>
      <c r="F33" s="30">
        <f>G31*F25</f>
        <v>2576576.5464480873</v>
      </c>
      <c r="G33" s="22">
        <f>B33+C33++D33+E33+F33+0.01</f>
        <v>9721927.999999998</v>
      </c>
    </row>
    <row r="34" spans="1:7" ht="18.75" customHeight="1" hidden="1">
      <c r="A34" s="27"/>
      <c r="B34" s="28"/>
      <c r="C34" s="29">
        <v>1259401.18</v>
      </c>
      <c r="D34" s="29">
        <v>2926421.02</v>
      </c>
      <c r="E34" s="29">
        <v>1630474.73</v>
      </c>
      <c r="F34" s="29">
        <v>1911591.07</v>
      </c>
      <c r="G34" s="29">
        <f>SUM(C34:F34)</f>
        <v>7727888</v>
      </c>
    </row>
    <row r="39" spans="3:6" s="1" customFormat="1" ht="18.75">
      <c r="C39" s="32" t="s">
        <v>19</v>
      </c>
      <c r="D39" s="32"/>
      <c r="E39" s="32"/>
      <c r="F39" s="32"/>
    </row>
    <row r="40" s="1" customFormat="1" ht="22.5" customHeight="1">
      <c r="G40" s="2" t="s">
        <v>0</v>
      </c>
    </row>
    <row r="41" spans="1:12" s="1" customFormat="1" ht="15.75">
      <c r="A41" s="3"/>
      <c r="B41" s="4" t="s">
        <v>1</v>
      </c>
      <c r="C41" s="4" t="s">
        <v>2</v>
      </c>
      <c r="D41" s="4" t="s">
        <v>3</v>
      </c>
      <c r="E41" s="5" t="s">
        <v>4</v>
      </c>
      <c r="F41" s="6" t="s">
        <v>5</v>
      </c>
      <c r="G41" s="4" t="s">
        <v>6</v>
      </c>
      <c r="H41" t="s">
        <v>7</v>
      </c>
      <c r="I41"/>
      <c r="J41"/>
      <c r="K41"/>
      <c r="L41"/>
    </row>
    <row r="42" spans="1:12" s="1" customFormat="1" ht="32.25" customHeight="1" hidden="1">
      <c r="A42" s="3" t="s">
        <v>8</v>
      </c>
      <c r="B42" s="3"/>
      <c r="C42" s="4" t="s">
        <v>9</v>
      </c>
      <c r="D42" s="7"/>
      <c r="E42" s="8" t="s">
        <v>10</v>
      </c>
      <c r="F42" s="9"/>
      <c r="G42" s="4">
        <f>44.8+104.328+58.2+68.52</f>
        <v>275.84799999999996</v>
      </c>
      <c r="H42">
        <v>55.6</v>
      </c>
      <c r="I42">
        <f>G42+H42</f>
        <v>331.448</v>
      </c>
      <c r="J42"/>
      <c r="K42"/>
      <c r="L42"/>
    </row>
    <row r="43" spans="1:12" s="1" customFormat="1" ht="44.25" customHeight="1">
      <c r="A43" s="10" t="s">
        <v>11</v>
      </c>
      <c r="B43" s="4"/>
      <c r="C43" s="11">
        <f aca="true" t="shared" si="2" ref="C43:H43">C44+C45</f>
        <v>46.4</v>
      </c>
      <c r="D43" s="12">
        <f t="shared" si="2"/>
        <v>110.6</v>
      </c>
      <c r="E43" s="12">
        <f t="shared" si="2"/>
        <v>85.1</v>
      </c>
      <c r="F43" s="12">
        <f t="shared" si="2"/>
        <v>87.3</v>
      </c>
      <c r="G43" s="12">
        <f t="shared" si="2"/>
        <v>329.40000000000003</v>
      </c>
      <c r="H43">
        <f t="shared" si="2"/>
        <v>56.5</v>
      </c>
      <c r="I43" s="31">
        <f>G43+H43</f>
        <v>385.90000000000003</v>
      </c>
      <c r="J43"/>
      <c r="K43"/>
      <c r="L43"/>
    </row>
    <row r="44" spans="1:8" s="1" customFormat="1" ht="15.75">
      <c r="A44" s="3" t="s">
        <v>12</v>
      </c>
      <c r="B44" s="3"/>
      <c r="C44" s="13">
        <v>40.3</v>
      </c>
      <c r="D44" s="13">
        <v>66.7</v>
      </c>
      <c r="E44" s="13">
        <v>37.8</v>
      </c>
      <c r="F44" s="13">
        <v>41.8</v>
      </c>
      <c r="G44" s="13">
        <f>SUM(C44:F44)</f>
        <v>186.60000000000002</v>
      </c>
      <c r="H44" s="1">
        <v>56.1</v>
      </c>
    </row>
    <row r="45" spans="1:8" s="1" customFormat="1" ht="15.75">
      <c r="A45" s="3" t="s">
        <v>13</v>
      </c>
      <c r="B45" s="3"/>
      <c r="C45" s="13">
        <v>6.1</v>
      </c>
      <c r="D45" s="13">
        <v>43.9</v>
      </c>
      <c r="E45" s="13">
        <v>47.3</v>
      </c>
      <c r="F45" s="13">
        <v>45.5</v>
      </c>
      <c r="G45" s="13">
        <f>SUM(C45:F45)</f>
        <v>142.8</v>
      </c>
      <c r="H45" s="1">
        <v>0.4</v>
      </c>
    </row>
    <row r="46" spans="1:7" ht="12.75">
      <c r="A46" s="14"/>
      <c r="B46" s="14"/>
      <c r="C46" s="14"/>
      <c r="D46" s="14"/>
      <c r="E46" s="14"/>
      <c r="F46" s="14"/>
      <c r="G46" s="14"/>
    </row>
    <row r="47" spans="1:8" s="17" customFormat="1" ht="15.75">
      <c r="A47" s="15" t="s">
        <v>20</v>
      </c>
      <c r="B47" s="16"/>
      <c r="C47" s="16"/>
      <c r="D47" s="16"/>
      <c r="E47" s="16"/>
      <c r="F47" s="16"/>
      <c r="G47" s="24">
        <f>13012240*H47</f>
        <v>10409792</v>
      </c>
      <c r="H47" s="25">
        <v>0.8</v>
      </c>
    </row>
    <row r="48" spans="1:7" ht="12.75">
      <c r="A48" s="14"/>
      <c r="B48" s="18"/>
      <c r="C48" s="18"/>
      <c r="D48" s="18"/>
      <c r="E48" s="18"/>
      <c r="F48" s="18"/>
      <c r="G48" s="18"/>
    </row>
    <row r="49" spans="1:7" s="1" customFormat="1" ht="15.75">
      <c r="A49" s="3" t="s">
        <v>14</v>
      </c>
      <c r="B49" s="13"/>
      <c r="C49" s="13"/>
      <c r="D49" s="13"/>
      <c r="E49" s="13"/>
      <c r="F49" s="13"/>
      <c r="G49" s="19">
        <f>G47/G43</f>
        <v>31602.282938676377</v>
      </c>
    </row>
    <row r="50" spans="1:7" s="1" customFormat="1" ht="15.75">
      <c r="A50" s="3"/>
      <c r="B50" s="13"/>
      <c r="C50" s="13"/>
      <c r="D50" s="13"/>
      <c r="E50" s="13"/>
      <c r="F50" s="13"/>
      <c r="G50" s="4"/>
    </row>
    <row r="51" spans="1:7" s="23" customFormat="1" ht="15.75">
      <c r="A51" s="20"/>
      <c r="B51" s="21">
        <f>B43*G49</f>
        <v>0</v>
      </c>
      <c r="C51" s="22">
        <f>G49*C43</f>
        <v>1466345.928354584</v>
      </c>
      <c r="D51" s="22">
        <f>G49*D43</f>
        <v>3495212.493017607</v>
      </c>
      <c r="E51" s="22">
        <f>G49*E43</f>
        <v>2689354.2780813593</v>
      </c>
      <c r="F51" s="22">
        <f>G49*F43</f>
        <v>2758879.3005464477</v>
      </c>
      <c r="G51" s="22">
        <f>B51+C51++D51+E51+F51</f>
        <v>10409791.999999998</v>
      </c>
    </row>
    <row r="52" spans="1:7" ht="0.75" customHeight="1">
      <c r="A52" s="27"/>
      <c r="B52" s="28"/>
      <c r="C52" s="29">
        <v>1259401.18</v>
      </c>
      <c r="D52" s="29">
        <v>2926421.02</v>
      </c>
      <c r="E52" s="29">
        <v>1630474.73</v>
      </c>
      <c r="F52" s="29">
        <v>1911591.07</v>
      </c>
      <c r="G52" s="29">
        <f>SUM(C52:F52)</f>
        <v>7727888</v>
      </c>
    </row>
  </sheetData>
  <sheetProtection/>
  <mergeCells count="3">
    <mergeCell ref="C1:F1"/>
    <mergeCell ref="C19:F19"/>
    <mergeCell ref="C39:F3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7">
      <selection activeCell="D45" sqref="D45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7.28125" style="0" customWidth="1"/>
    <col min="4" max="4" width="16.7109375" style="0" customWidth="1"/>
    <col min="5" max="5" width="16.140625" style="0" customWidth="1"/>
    <col min="6" max="6" width="17.140625" style="0" customWidth="1"/>
    <col min="7" max="7" width="17.7109375" style="0" customWidth="1"/>
  </cols>
  <sheetData>
    <row r="1" spans="3:6" s="1" customFormat="1" ht="18.75">
      <c r="C1" s="32" t="s">
        <v>15</v>
      </c>
      <c r="D1" s="32"/>
      <c r="E1" s="32"/>
      <c r="F1" s="32"/>
    </row>
    <row r="2" s="1" customFormat="1" ht="22.5" customHeight="1">
      <c r="G2" s="2" t="s">
        <v>0</v>
      </c>
    </row>
    <row r="3" spans="1:12" s="1" customFormat="1" ht="15.75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4" t="s">
        <v>6</v>
      </c>
      <c r="H3" t="s">
        <v>7</v>
      </c>
      <c r="I3"/>
      <c r="J3"/>
      <c r="K3"/>
      <c r="L3"/>
    </row>
    <row r="4" spans="1:12" s="1" customFormat="1" ht="32.25" customHeight="1" hidden="1">
      <c r="A4" s="3" t="s">
        <v>8</v>
      </c>
      <c r="B4" s="3"/>
      <c r="C4" s="4" t="s">
        <v>9</v>
      </c>
      <c r="D4" s="7"/>
      <c r="E4" s="8" t="s">
        <v>10</v>
      </c>
      <c r="F4" s="9"/>
      <c r="G4" s="4">
        <f>44.8+104.328+58.2+68.52</f>
        <v>275.84799999999996</v>
      </c>
      <c r="H4">
        <v>55.6</v>
      </c>
      <c r="I4">
        <f>G4+H4</f>
        <v>331.448</v>
      </c>
      <c r="J4"/>
      <c r="K4"/>
      <c r="L4"/>
    </row>
    <row r="7" spans="1:12" s="1" customFormat="1" ht="44.25" customHeight="1">
      <c r="A7" s="10" t="s">
        <v>11</v>
      </c>
      <c r="B7" s="4"/>
      <c r="C7" s="11">
        <f aca="true" t="shared" si="0" ref="C7:H7">C8+C9</f>
        <v>46.382</v>
      </c>
      <c r="D7" s="12">
        <f t="shared" si="0"/>
        <v>110.662</v>
      </c>
      <c r="E7" s="12">
        <f t="shared" si="0"/>
        <v>84.061</v>
      </c>
      <c r="F7" s="12">
        <f t="shared" si="0"/>
        <v>87.362</v>
      </c>
      <c r="G7" s="12">
        <f t="shared" si="0"/>
        <v>328.46700000000004</v>
      </c>
      <c r="H7">
        <f t="shared" si="0"/>
        <v>56.5</v>
      </c>
      <c r="I7">
        <f>G7+H7</f>
        <v>384.96700000000004</v>
      </c>
      <c r="J7"/>
      <c r="K7"/>
      <c r="L7"/>
    </row>
    <row r="8" spans="1:8" s="1" customFormat="1" ht="15.75">
      <c r="A8" s="3" t="s">
        <v>12</v>
      </c>
      <c r="B8" s="3"/>
      <c r="C8" s="13">
        <v>40.3</v>
      </c>
      <c r="D8" s="13">
        <v>66.7</v>
      </c>
      <c r="E8" s="13">
        <v>37.8</v>
      </c>
      <c r="F8" s="13">
        <v>41.8</v>
      </c>
      <c r="G8" s="13">
        <f>SUM(C8:F8)</f>
        <v>186.60000000000002</v>
      </c>
      <c r="H8" s="1">
        <v>56.1</v>
      </c>
    </row>
    <row r="9" spans="1:8" s="1" customFormat="1" ht="15.75">
      <c r="A9" s="3" t="s">
        <v>13</v>
      </c>
      <c r="B9" s="3"/>
      <c r="C9" s="13">
        <v>6.082</v>
      </c>
      <c r="D9" s="13">
        <v>43.962</v>
      </c>
      <c r="E9" s="13">
        <v>46.261</v>
      </c>
      <c r="F9" s="13">
        <v>45.562</v>
      </c>
      <c r="G9" s="13">
        <f>SUM(C9:F9)</f>
        <v>141.86700000000002</v>
      </c>
      <c r="H9" s="1">
        <v>0.4</v>
      </c>
    </row>
    <row r="10" spans="1:7" ht="12.75">
      <c r="A10" s="14"/>
      <c r="B10" s="14"/>
      <c r="C10" s="14"/>
      <c r="D10" s="14"/>
      <c r="E10" s="14"/>
      <c r="F10" s="14"/>
      <c r="G10" s="14"/>
    </row>
    <row r="11" spans="1:8" s="17" customFormat="1" ht="15.75">
      <c r="A11" s="15" t="s">
        <v>17</v>
      </c>
      <c r="B11" s="16"/>
      <c r="C11" s="16"/>
      <c r="D11" s="16"/>
      <c r="E11" s="16"/>
      <c r="F11" s="16"/>
      <c r="G11" s="24">
        <f>11572570*H11</f>
        <v>9258056</v>
      </c>
      <c r="H11" s="25">
        <v>0.8</v>
      </c>
    </row>
    <row r="12" spans="1:7" ht="12.75">
      <c r="A12" s="14"/>
      <c r="B12" s="18"/>
      <c r="C12" s="18"/>
      <c r="D12" s="18"/>
      <c r="E12" s="18"/>
      <c r="F12" s="18"/>
      <c r="G12" s="18"/>
    </row>
    <row r="13" spans="1:7" s="1" customFormat="1" ht="15.75">
      <c r="A13" s="3" t="s">
        <v>14</v>
      </c>
      <c r="B13" s="13"/>
      <c r="C13" s="13"/>
      <c r="D13" s="13"/>
      <c r="E13" s="13"/>
      <c r="F13" s="13"/>
      <c r="G13" s="19">
        <f>G11/G7</f>
        <v>28185.65030885903</v>
      </c>
    </row>
    <row r="14" spans="1:7" s="1" customFormat="1" ht="15.75">
      <c r="A14" s="3"/>
      <c r="B14" s="13"/>
      <c r="C14" s="13"/>
      <c r="D14" s="13"/>
      <c r="E14" s="13"/>
      <c r="F14" s="13"/>
      <c r="G14" s="4"/>
    </row>
    <row r="15" spans="1:7" s="23" customFormat="1" ht="15" customHeight="1">
      <c r="A15" s="20"/>
      <c r="B15" s="21">
        <f>B7*G13</f>
        <v>0</v>
      </c>
      <c r="C15" s="26">
        <f>G13*C7</f>
        <v>1307306.8326254995</v>
      </c>
      <c r="D15" s="26">
        <f>G13*D7</f>
        <v>3119080.434478958</v>
      </c>
      <c r="E15" s="26">
        <f>G13*E7</f>
        <v>2369313.950612999</v>
      </c>
      <c r="F15" s="26">
        <f>G13*F7</f>
        <v>2462354.7822825424</v>
      </c>
      <c r="G15" s="22">
        <f>B15+C15++D15+E15+F15</f>
        <v>9258056</v>
      </c>
    </row>
    <row r="16" spans="1:7" ht="18.75" customHeight="1" hidden="1">
      <c r="A16" s="27"/>
      <c r="B16" s="28"/>
      <c r="C16" s="29">
        <f>C15</f>
        <v>1307306.8326254995</v>
      </c>
      <c r="D16" s="29">
        <v>2827245.43</v>
      </c>
      <c r="E16" s="29">
        <v>1575218.39</v>
      </c>
      <c r="F16" s="29">
        <v>1846807.77</v>
      </c>
      <c r="G16" s="29">
        <f>SUM(C16:F16)</f>
        <v>7556578.422625499</v>
      </c>
    </row>
    <row r="19" spans="3:6" s="1" customFormat="1" ht="18.75">
      <c r="C19" s="32" t="s">
        <v>16</v>
      </c>
      <c r="D19" s="32"/>
      <c r="E19" s="32"/>
      <c r="F19" s="32"/>
    </row>
    <row r="20" s="1" customFormat="1" ht="22.5" customHeight="1">
      <c r="G20" s="2" t="s">
        <v>0</v>
      </c>
    </row>
    <row r="21" spans="1:12" s="1" customFormat="1" ht="15.75">
      <c r="A21" s="3"/>
      <c r="B21" s="4" t="s">
        <v>1</v>
      </c>
      <c r="C21" s="4" t="s">
        <v>2</v>
      </c>
      <c r="D21" s="4" t="s">
        <v>3</v>
      </c>
      <c r="E21" s="5" t="s">
        <v>4</v>
      </c>
      <c r="F21" s="6" t="s">
        <v>5</v>
      </c>
      <c r="G21" s="4" t="s">
        <v>6</v>
      </c>
      <c r="H21" t="s">
        <v>7</v>
      </c>
      <c r="I21"/>
      <c r="J21"/>
      <c r="K21"/>
      <c r="L21"/>
    </row>
    <row r="22" spans="1:12" s="1" customFormat="1" ht="32.25" customHeight="1" hidden="1">
      <c r="A22" s="3" t="s">
        <v>8</v>
      </c>
      <c r="B22" s="3"/>
      <c r="C22" s="4" t="s">
        <v>9</v>
      </c>
      <c r="D22" s="7"/>
      <c r="E22" s="8" t="s">
        <v>10</v>
      </c>
      <c r="F22" s="9"/>
      <c r="G22" s="4">
        <f>44.8+104.328+58.2+68.52</f>
        <v>275.84799999999996</v>
      </c>
      <c r="H22">
        <v>55.6</v>
      </c>
      <c r="I22">
        <f>G22+H22</f>
        <v>331.448</v>
      </c>
      <c r="J22"/>
      <c r="K22"/>
      <c r="L22"/>
    </row>
    <row r="25" spans="1:12" s="1" customFormat="1" ht="44.25" customHeight="1">
      <c r="A25" s="10" t="s">
        <v>11</v>
      </c>
      <c r="B25" s="4"/>
      <c r="C25" s="11">
        <f aca="true" t="shared" si="1" ref="C25:H25">C26+C27</f>
        <v>46.382</v>
      </c>
      <c r="D25" s="12">
        <f t="shared" si="1"/>
        <v>110.662</v>
      </c>
      <c r="E25" s="12">
        <f t="shared" si="1"/>
        <v>84.061</v>
      </c>
      <c r="F25" s="12">
        <f t="shared" si="1"/>
        <v>87.362</v>
      </c>
      <c r="G25" s="12">
        <f t="shared" si="1"/>
        <v>328.46700000000004</v>
      </c>
      <c r="H25">
        <f t="shared" si="1"/>
        <v>56.5</v>
      </c>
      <c r="I25">
        <f>G25+H25</f>
        <v>384.96700000000004</v>
      </c>
      <c r="J25"/>
      <c r="K25"/>
      <c r="L25"/>
    </row>
    <row r="26" spans="1:8" s="1" customFormat="1" ht="15.75">
      <c r="A26" s="3" t="s">
        <v>12</v>
      </c>
      <c r="B26" s="3"/>
      <c r="C26" s="13">
        <v>40.3</v>
      </c>
      <c r="D26" s="13">
        <v>66.7</v>
      </c>
      <c r="E26" s="13">
        <v>37.8</v>
      </c>
      <c r="F26" s="13">
        <v>41.8</v>
      </c>
      <c r="G26" s="13">
        <f>SUM(C26:F26)</f>
        <v>186.60000000000002</v>
      </c>
      <c r="H26" s="1">
        <v>56.1</v>
      </c>
    </row>
    <row r="27" spans="1:8" s="1" customFormat="1" ht="15.75">
      <c r="A27" s="3" t="s">
        <v>13</v>
      </c>
      <c r="B27" s="3"/>
      <c r="C27" s="13">
        <v>6.082</v>
      </c>
      <c r="D27" s="13">
        <v>43.962</v>
      </c>
      <c r="E27" s="13">
        <v>46.261</v>
      </c>
      <c r="F27" s="13">
        <v>45.562</v>
      </c>
      <c r="G27" s="13">
        <f>SUM(C27:F27)</f>
        <v>141.86700000000002</v>
      </c>
      <c r="H27" s="1">
        <v>0.4</v>
      </c>
    </row>
    <row r="28" spans="1:7" ht="12.75">
      <c r="A28" s="14"/>
      <c r="B28" s="14"/>
      <c r="C28" s="14"/>
      <c r="D28" s="14"/>
      <c r="E28" s="14"/>
      <c r="F28" s="14"/>
      <c r="G28" s="14"/>
    </row>
    <row r="29" spans="1:8" s="17" customFormat="1" ht="15.75">
      <c r="A29" s="15" t="s">
        <v>18</v>
      </c>
      <c r="B29" s="16"/>
      <c r="C29" s="16"/>
      <c r="D29" s="16"/>
      <c r="E29" s="16"/>
      <c r="F29" s="16"/>
      <c r="G29" s="24">
        <f>12152410*H29</f>
        <v>9721928</v>
      </c>
      <c r="H29" s="25">
        <v>0.8</v>
      </c>
    </row>
    <row r="30" spans="1:7" ht="12.75">
      <c r="A30" s="14"/>
      <c r="B30" s="18"/>
      <c r="C30" s="18"/>
      <c r="D30" s="18"/>
      <c r="E30" s="18"/>
      <c r="F30" s="18"/>
      <c r="G30" s="18"/>
    </row>
    <row r="31" spans="1:7" s="1" customFormat="1" ht="15.75">
      <c r="A31" s="3" t="s">
        <v>14</v>
      </c>
      <c r="B31" s="13"/>
      <c r="C31" s="13"/>
      <c r="D31" s="13"/>
      <c r="E31" s="13"/>
      <c r="F31" s="13"/>
      <c r="G31" s="19">
        <f>G29/G25</f>
        <v>29597.88350123452</v>
      </c>
    </row>
    <row r="32" spans="1:7" s="1" customFormat="1" ht="15.75">
      <c r="A32" s="3"/>
      <c r="B32" s="13"/>
      <c r="C32" s="13"/>
      <c r="D32" s="13"/>
      <c r="E32" s="13"/>
      <c r="F32" s="13"/>
      <c r="G32" s="4"/>
    </row>
    <row r="33" spans="1:7" s="23" customFormat="1" ht="15" customHeight="1">
      <c r="A33" s="20"/>
      <c r="B33" s="21">
        <f>B25*G31</f>
        <v>0</v>
      </c>
      <c r="C33" s="30">
        <f>G31*C25</f>
        <v>1372809.0325542593</v>
      </c>
      <c r="D33" s="30">
        <f>G31*D25-0.01</f>
        <v>3275360.974013615</v>
      </c>
      <c r="E33" s="30">
        <f>G31*E25</f>
        <v>2488027.684997275</v>
      </c>
      <c r="F33" s="30">
        <f>G31*F25</f>
        <v>2585730.29843485</v>
      </c>
      <c r="G33" s="22">
        <f>B33+C33++D33+E33+F33+0.01</f>
        <v>9721927.999999998</v>
      </c>
    </row>
    <row r="34" spans="1:7" ht="18.75" customHeight="1" hidden="1">
      <c r="A34" s="27"/>
      <c r="B34" s="28"/>
      <c r="C34" s="29">
        <v>1259401.18</v>
      </c>
      <c r="D34" s="29">
        <v>2926421.02</v>
      </c>
      <c r="E34" s="29">
        <v>1630474.73</v>
      </c>
      <c r="F34" s="29">
        <v>1911591.07</v>
      </c>
      <c r="G34" s="29">
        <f>SUM(C34:F34)</f>
        <v>7727888</v>
      </c>
    </row>
    <row r="39" spans="3:6" s="1" customFormat="1" ht="18.75">
      <c r="C39" s="32" t="s">
        <v>19</v>
      </c>
      <c r="D39" s="32"/>
      <c r="E39" s="32"/>
      <c r="F39" s="32"/>
    </row>
    <row r="40" s="1" customFormat="1" ht="22.5" customHeight="1">
      <c r="G40" s="2" t="s">
        <v>0</v>
      </c>
    </row>
    <row r="41" spans="1:12" s="1" customFormat="1" ht="15.75">
      <c r="A41" s="3"/>
      <c r="B41" s="4" t="s">
        <v>1</v>
      </c>
      <c r="C41" s="4" t="s">
        <v>2</v>
      </c>
      <c r="D41" s="4" t="s">
        <v>3</v>
      </c>
      <c r="E41" s="5" t="s">
        <v>4</v>
      </c>
      <c r="F41" s="6" t="s">
        <v>5</v>
      </c>
      <c r="G41" s="4" t="s">
        <v>6</v>
      </c>
      <c r="H41" t="s">
        <v>7</v>
      </c>
      <c r="I41"/>
      <c r="J41"/>
      <c r="K41"/>
      <c r="L41"/>
    </row>
    <row r="42" spans="1:12" s="1" customFormat="1" ht="32.25" customHeight="1" hidden="1">
      <c r="A42" s="3" t="s">
        <v>8</v>
      </c>
      <c r="B42" s="3"/>
      <c r="C42" s="4" t="s">
        <v>9</v>
      </c>
      <c r="D42" s="7"/>
      <c r="E42" s="8" t="s">
        <v>10</v>
      </c>
      <c r="F42" s="9"/>
      <c r="G42" s="4">
        <f>44.8+104.328+58.2+68.52</f>
        <v>275.84799999999996</v>
      </c>
      <c r="H42">
        <v>55.6</v>
      </c>
      <c r="I42">
        <f>G42+H42</f>
        <v>331.448</v>
      </c>
      <c r="J42"/>
      <c r="K42"/>
      <c r="L42"/>
    </row>
    <row r="43" spans="1:12" s="1" customFormat="1" ht="44.25" customHeight="1">
      <c r="A43" s="10" t="s">
        <v>11</v>
      </c>
      <c r="B43" s="4"/>
      <c r="C43" s="11">
        <f aca="true" t="shared" si="2" ref="C43:H43">C44+C45</f>
        <v>46.382</v>
      </c>
      <c r="D43" s="12">
        <f t="shared" si="2"/>
        <v>110.662</v>
      </c>
      <c r="E43" s="12">
        <f t="shared" si="2"/>
        <v>84.061</v>
      </c>
      <c r="F43" s="12">
        <f t="shared" si="2"/>
        <v>87.362</v>
      </c>
      <c r="G43" s="12">
        <f t="shared" si="2"/>
        <v>328.46700000000004</v>
      </c>
      <c r="H43">
        <f t="shared" si="2"/>
        <v>56.5</v>
      </c>
      <c r="I43" s="31">
        <f>G43+H43</f>
        <v>384.96700000000004</v>
      </c>
      <c r="J43"/>
      <c r="K43"/>
      <c r="L43"/>
    </row>
    <row r="44" spans="1:8" s="1" customFormat="1" ht="15.75">
      <c r="A44" s="3" t="s">
        <v>12</v>
      </c>
      <c r="B44" s="3"/>
      <c r="C44" s="13">
        <v>40.3</v>
      </c>
      <c r="D44" s="13">
        <v>66.7</v>
      </c>
      <c r="E44" s="13">
        <v>37.8</v>
      </c>
      <c r="F44" s="13">
        <v>41.8</v>
      </c>
      <c r="G44" s="13">
        <f>SUM(C44:F44)</f>
        <v>186.60000000000002</v>
      </c>
      <c r="H44" s="1">
        <v>56.1</v>
      </c>
    </row>
    <row r="45" spans="1:8" s="1" customFormat="1" ht="15.75">
      <c r="A45" s="3" t="s">
        <v>13</v>
      </c>
      <c r="B45" s="3"/>
      <c r="C45" s="13">
        <v>6.082</v>
      </c>
      <c r="D45" s="13">
        <v>43.962</v>
      </c>
      <c r="E45" s="13">
        <v>46.261</v>
      </c>
      <c r="F45" s="13">
        <v>45.562</v>
      </c>
      <c r="G45" s="13">
        <f>SUM(C45:F45)</f>
        <v>141.86700000000002</v>
      </c>
      <c r="H45" s="1">
        <v>0.4</v>
      </c>
    </row>
    <row r="46" spans="1:7" ht="12.75">
      <c r="A46" s="14"/>
      <c r="B46" s="14"/>
      <c r="C46" s="14"/>
      <c r="D46" s="14"/>
      <c r="E46" s="14"/>
      <c r="F46" s="14"/>
      <c r="G46" s="14"/>
    </row>
    <row r="47" spans="1:8" s="17" customFormat="1" ht="15.75">
      <c r="A47" s="15" t="s">
        <v>20</v>
      </c>
      <c r="B47" s="16"/>
      <c r="C47" s="16"/>
      <c r="D47" s="16"/>
      <c r="E47" s="16"/>
      <c r="F47" s="16"/>
      <c r="G47" s="24">
        <f>13012240*H47</f>
        <v>10409792</v>
      </c>
      <c r="H47" s="25">
        <v>0.8</v>
      </c>
    </row>
    <row r="48" spans="1:7" ht="12.75">
      <c r="A48" s="14"/>
      <c r="B48" s="18"/>
      <c r="C48" s="18"/>
      <c r="D48" s="18"/>
      <c r="E48" s="18"/>
      <c r="F48" s="18"/>
      <c r="G48" s="18"/>
    </row>
    <row r="49" spans="1:7" s="1" customFormat="1" ht="15.75">
      <c r="A49" s="3" t="s">
        <v>14</v>
      </c>
      <c r="B49" s="13"/>
      <c r="C49" s="13"/>
      <c r="D49" s="13"/>
      <c r="E49" s="13"/>
      <c r="F49" s="13"/>
      <c r="G49" s="19">
        <f>G47/G43</f>
        <v>31692.048211844718</v>
      </c>
    </row>
    <row r="50" spans="1:7" s="1" customFormat="1" ht="15.75">
      <c r="A50" s="3"/>
      <c r="B50" s="13"/>
      <c r="C50" s="13"/>
      <c r="D50" s="13"/>
      <c r="E50" s="13"/>
      <c r="F50" s="13"/>
      <c r="G50" s="4"/>
    </row>
    <row r="51" spans="1:7" s="23" customFormat="1" ht="15.75">
      <c r="A51" s="20"/>
      <c r="B51" s="21">
        <f>B43*G49</f>
        <v>0</v>
      </c>
      <c r="C51" s="22">
        <f>G49*C43</f>
        <v>1469940.5801617817</v>
      </c>
      <c r="D51" s="22">
        <f>G49*D43</f>
        <v>3507105.4392191605</v>
      </c>
      <c r="E51" s="22">
        <f>G49*E43</f>
        <v>2664065.264735879</v>
      </c>
      <c r="F51" s="22">
        <f>G49*F43</f>
        <v>2768680.715883178</v>
      </c>
      <c r="G51" s="22">
        <f>B51+C51++D51+E51+F51</f>
        <v>10409792</v>
      </c>
    </row>
    <row r="52" spans="1:7" ht="0.75" customHeight="1">
      <c r="A52" s="27"/>
      <c r="B52" s="28"/>
      <c r="C52" s="29">
        <v>1259401.18</v>
      </c>
      <c r="D52" s="29">
        <v>2926421.02</v>
      </c>
      <c r="E52" s="29">
        <v>1630474.73</v>
      </c>
      <c r="F52" s="29">
        <v>1911591.07</v>
      </c>
      <c r="G52" s="29">
        <f>SUM(C52:F52)</f>
        <v>7727888</v>
      </c>
    </row>
  </sheetData>
  <sheetProtection/>
  <mergeCells count="3">
    <mergeCell ref="C1:F1"/>
    <mergeCell ref="C19:F19"/>
    <mergeCell ref="C39:F3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Чурсина</dc:creator>
  <cp:keywords/>
  <dc:description/>
  <cp:lastModifiedBy>Пользователь РФО</cp:lastModifiedBy>
  <cp:lastPrinted>2022-11-14T11:19:56Z</cp:lastPrinted>
  <dcterms:created xsi:type="dcterms:W3CDTF">2021-10-13T13:19:49Z</dcterms:created>
  <dcterms:modified xsi:type="dcterms:W3CDTF">2022-11-14T11:21:19Z</dcterms:modified>
  <cp:category/>
  <cp:version/>
  <cp:contentType/>
  <cp:contentStatus/>
</cp:coreProperties>
</file>